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abel.FATEC1.000\Desktop\PSS_2S_2019\"/>
    </mc:Choice>
  </mc:AlternateContent>
  <bookViews>
    <workbookView xWindow="0" yWindow="0" windowWidth="21570" windowHeight="9570"/>
  </bookViews>
  <sheets>
    <sheet name="Profissionalizante" sheetId="5" r:id="rId1"/>
  </sheets>
  <calcPr calcId="162913"/>
</workbook>
</file>

<file path=xl/calcChain.xml><?xml version="1.0" encoding="utf-8"?>
<calcChain xmlns="http://schemas.openxmlformats.org/spreadsheetml/2006/main">
  <c r="F68" i="5" l="1"/>
  <c r="F67" i="5"/>
  <c r="F59" i="5" l="1"/>
  <c r="F58" i="5"/>
  <c r="F49" i="5"/>
  <c r="F61" i="5"/>
  <c r="F60" i="5"/>
  <c r="F52" i="5"/>
  <c r="F51" i="5"/>
  <c r="F50" i="5"/>
  <c r="F40" i="5"/>
  <c r="F46" i="5" l="1"/>
  <c r="F45" i="5"/>
  <c r="F44" i="5"/>
  <c r="F43" i="5"/>
  <c r="F42" i="5"/>
  <c r="F75" i="5" l="1"/>
  <c r="F85" i="5" l="1"/>
  <c r="F84" i="5"/>
  <c r="F83" i="5"/>
  <c r="F82" i="5"/>
  <c r="F81" i="5"/>
  <c r="F73" i="5"/>
  <c r="F72" i="5"/>
  <c r="G23" i="5" l="1"/>
  <c r="G22" i="5"/>
  <c r="G21" i="5"/>
  <c r="G20" i="5"/>
  <c r="F80" i="5" l="1"/>
  <c r="F48" i="5"/>
  <c r="F47" i="5"/>
  <c r="F41" i="5"/>
  <c r="F39" i="5"/>
  <c r="F53" i="5" l="1"/>
  <c r="F86" i="5"/>
  <c r="G18" i="5" l="1"/>
  <c r="G25" i="5"/>
  <c r="G26" i="5"/>
  <c r="G28" i="5"/>
  <c r="F74" i="5"/>
  <c r="F71" i="5"/>
  <c r="F70" i="5"/>
  <c r="F69" i="5"/>
  <c r="F62" i="5"/>
  <c r="F57" i="5"/>
  <c r="F35" i="5"/>
  <c r="F29" i="5" l="1"/>
  <c r="F76" i="5"/>
  <c r="F63" i="5"/>
  <c r="F88" i="5" l="1"/>
</calcChain>
</file>

<file path=xl/sharedStrings.xml><?xml version="1.0" encoding="utf-8"?>
<sst xmlns="http://schemas.openxmlformats.org/spreadsheetml/2006/main" count="118" uniqueCount="100">
  <si>
    <t>TITULAÇÃO</t>
  </si>
  <si>
    <t>Pós- doutorado</t>
  </si>
  <si>
    <t>Atividade profissional como docente no terceiro grau</t>
  </si>
  <si>
    <t>Participação em projetos de pesquisa</t>
  </si>
  <si>
    <t xml:space="preserve">Orientações </t>
  </si>
  <si>
    <t>Livro</t>
  </si>
  <si>
    <t>Capítulo de Livro</t>
  </si>
  <si>
    <t>Revistas/Jornais</t>
  </si>
  <si>
    <t>Como Organizador</t>
  </si>
  <si>
    <t>Como Revisor ou Avaliador</t>
  </si>
  <si>
    <t>Como Palestrante</t>
  </si>
  <si>
    <t>Como Ouvinte</t>
  </si>
  <si>
    <t>Graduação na área do concurso</t>
  </si>
  <si>
    <t>Pontos estipulados</t>
  </si>
  <si>
    <t>Pontuação</t>
  </si>
  <si>
    <t>Quantidade de Horas</t>
  </si>
  <si>
    <t>20 pontos/livro</t>
  </si>
  <si>
    <t>05 pontos/capítulo de livro</t>
  </si>
  <si>
    <t>02 pontos/artigo publicado local ou corporativamente</t>
  </si>
  <si>
    <t>Referência</t>
  </si>
  <si>
    <t>Quantidade</t>
  </si>
  <si>
    <t>10 pontos/evento</t>
  </si>
  <si>
    <t>05 pontos/evento</t>
  </si>
  <si>
    <t>15 pontos/evento</t>
  </si>
  <si>
    <t>Doutorado - 20/evento</t>
  </si>
  <si>
    <t>Mestrado - 15/evento</t>
  </si>
  <si>
    <t>Trabalho de Graduação (Conclusão de Curso) - 01/evento</t>
  </si>
  <si>
    <t>Doutorado em outra área</t>
  </si>
  <si>
    <t>Mestrado na área do concurso</t>
  </si>
  <si>
    <t>Mestrado em outra área</t>
  </si>
  <si>
    <t>Especialização na área do concurso</t>
  </si>
  <si>
    <t>Especialização em outra área</t>
  </si>
  <si>
    <t>15 pontos/ano</t>
  </si>
  <si>
    <t>Marcar com "x"</t>
  </si>
  <si>
    <t>Doutorado na área do concurso</t>
  </si>
  <si>
    <t>14 pontos/artigo publicado internacionalmente</t>
  </si>
  <si>
    <t>10 pontos/artigo publicado nacionalmente</t>
  </si>
  <si>
    <t>06 pontos/artigo publicado regionalmente</t>
  </si>
  <si>
    <r>
      <t xml:space="preserve">Os pontos relacionados são por evento e em seu todo só poderão  somar um máximo de </t>
    </r>
    <r>
      <rPr>
        <b/>
        <sz val="11"/>
        <color rgb="FFFF0000"/>
        <rFont val="Calibri"/>
        <family val="2"/>
        <scheme val="minor"/>
      </rPr>
      <t>100</t>
    </r>
    <r>
      <rPr>
        <b/>
        <sz val="11"/>
        <color theme="1"/>
        <rFont val="Calibri"/>
        <family val="2"/>
        <scheme val="minor"/>
      </rPr>
      <t xml:space="preserve"> pontos</t>
    </r>
  </si>
  <si>
    <r>
      <t xml:space="preserve">Os pontos relacionados são por evento e em seu todo só poderão  somar um máximo de </t>
    </r>
    <r>
      <rPr>
        <b/>
        <sz val="11"/>
        <color rgb="FFFF0000"/>
        <rFont val="Calibri"/>
        <family val="2"/>
        <scheme val="minor"/>
      </rPr>
      <t>60</t>
    </r>
    <r>
      <rPr>
        <b/>
        <sz val="11"/>
        <color theme="1"/>
        <rFont val="Calibri"/>
        <family val="2"/>
        <scheme val="minor"/>
      </rPr>
      <t xml:space="preserve"> pontos</t>
    </r>
  </si>
  <si>
    <t>Patentes</t>
  </si>
  <si>
    <t>Registros</t>
  </si>
  <si>
    <t>Produtos</t>
  </si>
  <si>
    <t>Premiações por Inovação</t>
  </si>
  <si>
    <t>10 pontos/patente</t>
  </si>
  <si>
    <r>
      <t xml:space="preserve">Os pontos relacionados são por evento e em seu todo só poderão  somar um máximo de </t>
    </r>
    <r>
      <rPr>
        <b/>
        <sz val="11"/>
        <color rgb="FFFF0000"/>
        <rFont val="Calibri"/>
        <family val="2"/>
        <scheme val="minor"/>
      </rPr>
      <t>400</t>
    </r>
    <r>
      <rPr>
        <b/>
        <sz val="11"/>
        <color theme="1"/>
        <rFont val="Calibri"/>
        <family val="2"/>
        <scheme val="minor"/>
      </rPr>
      <t xml:space="preserve"> pontos</t>
    </r>
  </si>
  <si>
    <r>
      <t xml:space="preserve">Os pontos relacionados são por evento e em seu todo só poderão  somar um máximo de </t>
    </r>
    <r>
      <rPr>
        <b/>
        <sz val="11"/>
        <color rgb="FFFF0000"/>
        <rFont val="Calibri"/>
        <family val="2"/>
        <scheme val="minor"/>
      </rPr>
      <t>50</t>
    </r>
    <r>
      <rPr>
        <b/>
        <sz val="11"/>
        <color theme="1"/>
        <rFont val="Calibri"/>
        <family val="2"/>
        <scheme val="minor"/>
      </rPr>
      <t xml:space="preserve"> pontos</t>
    </r>
  </si>
  <si>
    <r>
      <t xml:space="preserve">Máximo </t>
    </r>
    <r>
      <rPr>
        <b/>
        <sz val="12"/>
        <color rgb="FFFF0000"/>
        <rFont val="Calibri"/>
        <family val="2"/>
        <scheme val="minor"/>
      </rPr>
      <t>350</t>
    </r>
    <r>
      <rPr>
        <b/>
        <sz val="12"/>
        <color theme="1"/>
        <rFont val="Calibri"/>
        <family val="2"/>
        <scheme val="minor"/>
      </rPr>
      <t xml:space="preserve"> pontos</t>
    </r>
  </si>
  <si>
    <t>08 pontos/premiação</t>
  </si>
  <si>
    <t>06 pontos/produto</t>
  </si>
  <si>
    <t>06 pontos/processo ou técnica</t>
  </si>
  <si>
    <t>04 pontos/premiação</t>
  </si>
  <si>
    <t>Congressos, Workshops, Simpósios, etc</t>
  </si>
  <si>
    <t>ANEXO II</t>
  </si>
  <si>
    <t>ESPECIALIZAÇÃO</t>
  </si>
  <si>
    <t>GRADUAÇÃO</t>
  </si>
  <si>
    <t>12 pontos/artigo apresentado internacionalmente</t>
  </si>
  <si>
    <t>08 pontos/artigo apresentado nacionalmente</t>
  </si>
  <si>
    <t>04 pontos/artigo apresentado regionalmente</t>
  </si>
  <si>
    <t>02 pontos/artigo apresentado local ou corporativamente</t>
  </si>
  <si>
    <t>Iniciação Científica com bolsa - 05/evento</t>
  </si>
  <si>
    <t>Iniciação Científica - 02/evento</t>
  </si>
  <si>
    <t>Outras Premiações</t>
  </si>
  <si>
    <r>
      <t>Inserir esse valor no espaço "Exame de Memorial Circustanciado"  na "</t>
    </r>
    <r>
      <rPr>
        <b/>
        <sz val="11"/>
        <color theme="1"/>
        <rFont val="Calibri"/>
        <family val="2"/>
        <scheme val="minor"/>
      </rPr>
      <t>Planilha de Médias Finais</t>
    </r>
    <r>
      <rPr>
        <sz val="11"/>
        <color theme="1"/>
        <rFont val="Calibri"/>
        <family val="2"/>
        <scheme val="minor"/>
      </rPr>
      <t xml:space="preserve">"                  </t>
    </r>
  </si>
  <si>
    <t>1 ponto/projeto</t>
  </si>
  <si>
    <t>30 pontos/ano</t>
  </si>
  <si>
    <r>
      <t xml:space="preserve">Análise de Memorial Circunstanciado - DISCIPLINAS </t>
    </r>
    <r>
      <rPr>
        <b/>
        <sz val="18"/>
        <color theme="6" tint="-0.499984740745262"/>
        <rFont val="Arial Black"/>
        <family val="2"/>
      </rPr>
      <t>PROFISSIONALIZANTES</t>
    </r>
  </si>
  <si>
    <t>Cursos de extensão</t>
  </si>
  <si>
    <t xml:space="preserve">Atividade profissional fora da docência na área da disciplina </t>
  </si>
  <si>
    <t xml:space="preserve">Processos ou Técnicas </t>
  </si>
  <si>
    <t xml:space="preserve">06 pontos/registro </t>
  </si>
  <si>
    <t>01 ponto/evento</t>
  </si>
  <si>
    <t xml:space="preserve">Obs. Este total é ponderado segundo a razão (350/860) </t>
  </si>
  <si>
    <t>Organizador de Livro</t>
  </si>
  <si>
    <t>10 pontos/livro</t>
  </si>
  <si>
    <t>Resumos Estendido</t>
  </si>
  <si>
    <t>04 pontos/resumo estendido publicado internacionalmente</t>
  </si>
  <si>
    <t>02 pontos/resumo estendido publicado nacionalmente</t>
  </si>
  <si>
    <t>Resumos</t>
  </si>
  <si>
    <t>01 pontos/resumo publicado nacional ou internacionalmente</t>
  </si>
  <si>
    <t>Como Apresentador Oral</t>
  </si>
  <si>
    <t>08 pontos/evento</t>
  </si>
  <si>
    <t>Membro de Mesa Redonda/Debates</t>
  </si>
  <si>
    <t>12 pontos/evento</t>
  </si>
  <si>
    <r>
      <rPr>
        <b/>
        <sz val="11"/>
        <color rgb="FFFF0000"/>
        <rFont val="Calibri"/>
        <family val="2"/>
        <scheme val="minor"/>
      </rPr>
      <t>01</t>
    </r>
    <r>
      <rPr>
        <b/>
        <sz val="11"/>
        <color theme="1"/>
        <rFont val="Calibri"/>
        <family val="2"/>
        <scheme val="minor"/>
      </rPr>
      <t xml:space="preserve"> ponto a cada </t>
    </r>
    <r>
      <rPr>
        <b/>
        <sz val="11"/>
        <color rgb="FFFF0000"/>
        <rFont val="Calibri"/>
        <family val="2"/>
        <scheme val="minor"/>
      </rPr>
      <t>08</t>
    </r>
    <r>
      <rPr>
        <b/>
        <sz val="11"/>
        <color theme="1"/>
        <rFont val="Calibri"/>
        <family val="2"/>
        <scheme val="minor"/>
      </rPr>
      <t xml:space="preserve"> horas, somando </t>
    </r>
    <r>
      <rPr>
        <b/>
        <sz val="11"/>
        <color rgb="FFFF0000"/>
        <rFont val="Calibri"/>
        <family val="2"/>
        <scheme val="minor"/>
      </rPr>
      <t>um máximo de 40 pontos</t>
    </r>
    <r>
      <rPr>
        <b/>
        <sz val="11"/>
        <color theme="1"/>
        <rFont val="Calibri"/>
        <family val="2"/>
        <scheme val="minor"/>
      </rPr>
      <t xml:space="preserve">.
- Em cursos cujos certificados não apresentem carga horária, considerar </t>
    </r>
    <r>
      <rPr>
        <b/>
        <sz val="11"/>
        <color rgb="FFFF0000"/>
        <rFont val="Calibri"/>
        <family val="2"/>
        <scheme val="minor"/>
      </rPr>
      <t>04</t>
    </r>
    <r>
      <rPr>
        <b/>
        <sz val="11"/>
        <color theme="1"/>
        <rFont val="Calibri"/>
        <family val="2"/>
        <scheme val="minor"/>
      </rPr>
      <t xml:space="preserve"> horas.</t>
    </r>
  </si>
  <si>
    <t>Atividade profissional como docente no Nível Médio/Técnico</t>
  </si>
  <si>
    <t>20 pontos/ano</t>
  </si>
  <si>
    <t xml:space="preserve">Edital </t>
  </si>
  <si>
    <t>nº___________________________________</t>
  </si>
  <si>
    <t>I. DADOS</t>
  </si>
  <si>
    <t>Nome do Candidato:</t>
  </si>
  <si>
    <t>Nº de inscrição</t>
  </si>
  <si>
    <t>Disciplina(s) / Curso(s):</t>
  </si>
  <si>
    <t>/</t>
  </si>
  <si>
    <t>II. FORMAÇÃO ACADÊMICA</t>
  </si>
  <si>
    <t>III. FORMAÇÃO COMPLEMENTAR (na área do concurso)</t>
  </si>
  <si>
    <t>IV. PUBLICAÇÕES</t>
  </si>
  <si>
    <t>V. PARTICIPAÇÃO EM 
CONGRESSOS, WORKSHOPS, ETC.</t>
  </si>
  <si>
    <t>VI. EXPERIÊNCIAS PROFISSIONAIS</t>
  </si>
  <si>
    <t>VII. INOVAÇÕES E PREMIAÇÕES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</si>
</sst>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Arial Black"/>
      <family val="2"/>
    </font>
    <font>
      <b/>
      <sz val="18"/>
      <color theme="6" tint="-0.499984740745262"/>
      <name val="Arial Black"/>
      <family val="2"/>
    </font>
    <font>
      <b/>
      <sz val="16"/>
      <color theme="1"/>
      <name val="Arial Black"/>
      <family val="2"/>
    </font>
    <font>
      <b/>
      <sz val="9"/>
      <color rgb="FFFF0000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0" xfId="0" applyBorder="1" applyAlignment="1"/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164" fontId="3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6" xfId="0" applyBorder="1"/>
    <xf numFmtId="0" fontId="5" fillId="3" borderId="0" xfId="0" applyFont="1" applyFill="1" applyBorder="1"/>
    <xf numFmtId="1" fontId="4" fillId="3" borderId="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29" xfId="0" applyBorder="1"/>
    <xf numFmtId="0" fontId="0" fillId="0" borderId="17" xfId="0" applyBorder="1"/>
    <xf numFmtId="0" fontId="2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3" xfId="0" applyBorder="1"/>
    <xf numFmtId="0" fontId="7" fillId="0" borderId="2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2" xfId="0" applyBorder="1"/>
    <xf numFmtId="0" fontId="5" fillId="0" borderId="0" xfId="0" applyFont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12" fillId="0" borderId="16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5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2438400</xdr:colOff>
      <xdr:row>87</xdr:row>
      <xdr:rowOff>85725</xdr:rowOff>
    </xdr:from>
    <xdr:to>
      <xdr:col>3</xdr:col>
      <xdr:colOff>3990975</xdr:colOff>
      <xdr:row>87</xdr:row>
      <xdr:rowOff>190500</xdr:rowOff>
    </xdr:to>
    <xdr:sp macro="" textlink="">
      <xdr:nvSpPr>
        <xdr:cNvPr id="3" name="Seta para a direita 2"/>
        <xdr:cNvSpPr/>
      </xdr:nvSpPr>
      <xdr:spPr>
        <a:xfrm>
          <a:off x="6934200" y="13563600"/>
          <a:ext cx="15525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2438400</xdr:colOff>
      <xdr:row>87</xdr:row>
      <xdr:rowOff>85725</xdr:rowOff>
    </xdr:from>
    <xdr:to>
      <xdr:col>3</xdr:col>
      <xdr:colOff>3990975</xdr:colOff>
      <xdr:row>87</xdr:row>
      <xdr:rowOff>190500</xdr:rowOff>
    </xdr:to>
    <xdr:sp macro="" textlink="">
      <xdr:nvSpPr>
        <xdr:cNvPr id="5" name="Seta para a direita 4"/>
        <xdr:cNvSpPr/>
      </xdr:nvSpPr>
      <xdr:spPr>
        <a:xfrm>
          <a:off x="6934200" y="17154525"/>
          <a:ext cx="1552575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3</xdr:col>
      <xdr:colOff>481965</xdr:colOff>
      <xdr:row>4</xdr:row>
      <xdr:rowOff>83820</xdr:rowOff>
    </xdr:to>
    <xdr:pic>
      <xdr:nvPicPr>
        <xdr:cNvPr id="6" name="Imagem 5" descr="logo-novo-cps-cor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"/>
          <a:ext cx="4320540" cy="788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H88"/>
  <sheetViews>
    <sheetView showGridLines="0" tabSelected="1" zoomScaleNormal="100" workbookViewId="0">
      <selection activeCell="I17" sqref="I17"/>
    </sheetView>
  </sheetViews>
  <sheetFormatPr defaultRowHeight="15.75" x14ac:dyDescent="0.25"/>
  <cols>
    <col min="1" max="1" width="3.85546875" customWidth="1"/>
    <col min="2" max="2" width="3.42578125" bestFit="1" customWidth="1"/>
    <col min="3" max="3" width="54.85546875" bestFit="1" customWidth="1"/>
    <col min="4" max="4" width="61.28515625" bestFit="1" customWidth="1"/>
    <col min="5" max="5" width="18.140625" bestFit="1" customWidth="1"/>
    <col min="6" max="6" width="20.42578125" style="7" customWidth="1"/>
    <col min="7" max="7" width="4.28515625" customWidth="1"/>
  </cols>
  <sheetData>
    <row r="1" spans="2:6" ht="15" x14ac:dyDescent="0.25">
      <c r="B1" s="64"/>
      <c r="C1" s="64"/>
      <c r="D1" s="64"/>
      <c r="E1" s="64"/>
      <c r="F1" s="64"/>
    </row>
    <row r="2" spans="2:6" ht="15" customHeight="1" thickBot="1" x14ac:dyDescent="0.3">
      <c r="B2" s="64"/>
      <c r="C2" s="64"/>
      <c r="D2" s="64"/>
      <c r="E2" s="64"/>
      <c r="F2" s="64"/>
    </row>
    <row r="3" spans="2:6" ht="26.25" customHeight="1" thickBot="1" x14ac:dyDescent="0.3">
      <c r="B3" s="64"/>
      <c r="C3" s="64"/>
      <c r="D3" s="64"/>
      <c r="E3" s="128" t="s">
        <v>87</v>
      </c>
      <c r="F3" s="129"/>
    </row>
    <row r="4" spans="2:6" thickBot="1" x14ac:dyDescent="0.3">
      <c r="B4" s="64"/>
      <c r="C4" s="64"/>
      <c r="D4" s="64"/>
      <c r="E4" s="130" t="s">
        <v>88</v>
      </c>
      <c r="F4" s="131"/>
    </row>
    <row r="5" spans="2:6" ht="15.75" customHeight="1" x14ac:dyDescent="0.25">
      <c r="B5" s="64"/>
      <c r="C5" s="64"/>
      <c r="D5" s="64"/>
      <c r="E5" s="64"/>
      <c r="F5" s="64"/>
    </row>
    <row r="6" spans="2:6" ht="15" customHeight="1" x14ac:dyDescent="0.25">
      <c r="B6" s="139" t="s">
        <v>53</v>
      </c>
      <c r="C6" s="139"/>
      <c r="D6" s="139"/>
      <c r="E6" s="139"/>
      <c r="F6" s="139"/>
    </row>
    <row r="7" spans="2:6" ht="15.75" customHeight="1" thickBot="1" x14ac:dyDescent="0.3">
      <c r="B7" s="139"/>
      <c r="C7" s="139"/>
      <c r="D7" s="139"/>
      <c r="E7" s="139"/>
      <c r="F7" s="139"/>
    </row>
    <row r="8" spans="2:6" ht="27.75" thickBot="1" x14ac:dyDescent="0.55000000000000004">
      <c r="B8" s="140" t="s">
        <v>66</v>
      </c>
      <c r="C8" s="141"/>
      <c r="D8" s="141"/>
      <c r="E8" s="141"/>
      <c r="F8" s="142"/>
    </row>
    <row r="9" spans="2:6" ht="25.5" thickBot="1" x14ac:dyDescent="0.3">
      <c r="B9" s="65" t="s">
        <v>89</v>
      </c>
      <c r="C9" s="66"/>
      <c r="D9" s="66"/>
      <c r="E9" s="66"/>
      <c r="F9" s="67"/>
    </row>
    <row r="10" spans="2:6" thickBot="1" x14ac:dyDescent="0.3">
      <c r="B10" s="62">
        <v>1</v>
      </c>
      <c r="C10" s="68" t="s">
        <v>90</v>
      </c>
      <c r="D10" s="132"/>
      <c r="E10" s="133"/>
      <c r="F10" s="134"/>
    </row>
    <row r="11" spans="2:6" thickBot="1" x14ac:dyDescent="0.3">
      <c r="B11" s="69">
        <v>2</v>
      </c>
      <c r="C11" s="70" t="s">
        <v>91</v>
      </c>
      <c r="D11" s="71"/>
      <c r="E11" s="72"/>
      <c r="F11" s="27"/>
    </row>
    <row r="12" spans="2:6" thickBot="1" x14ac:dyDescent="0.3">
      <c r="B12" s="88">
        <v>3</v>
      </c>
      <c r="C12" s="136" t="s">
        <v>92</v>
      </c>
      <c r="D12" s="132" t="s">
        <v>93</v>
      </c>
      <c r="E12" s="133"/>
      <c r="F12" s="134"/>
    </row>
    <row r="13" spans="2:6" thickBot="1" x14ac:dyDescent="0.3">
      <c r="B13" s="135"/>
      <c r="C13" s="137"/>
      <c r="D13" s="132" t="s">
        <v>93</v>
      </c>
      <c r="E13" s="133"/>
      <c r="F13" s="134"/>
    </row>
    <row r="14" spans="2:6" thickBot="1" x14ac:dyDescent="0.3">
      <c r="B14" s="89"/>
      <c r="C14" s="138"/>
      <c r="D14" s="132" t="s">
        <v>93</v>
      </c>
      <c r="E14" s="133"/>
      <c r="F14" s="134"/>
    </row>
    <row r="15" spans="2:6" ht="16.5" customHeight="1" thickBot="1" x14ac:dyDescent="0.55000000000000004">
      <c r="B15" s="73"/>
      <c r="C15" s="73"/>
      <c r="D15" s="73"/>
      <c r="E15" s="73"/>
      <c r="F15" s="73"/>
    </row>
    <row r="16" spans="2:6" ht="15" customHeight="1" thickBot="1" x14ac:dyDescent="0.3">
      <c r="B16" s="76" t="s">
        <v>94</v>
      </c>
      <c r="C16" s="115"/>
      <c r="D16" s="77"/>
      <c r="E16" s="74" t="s">
        <v>13</v>
      </c>
      <c r="F16" s="19" t="s">
        <v>47</v>
      </c>
    </row>
    <row r="17" spans="2:7" ht="30" customHeight="1" thickBot="1" x14ac:dyDescent="0.3">
      <c r="B17" s="78"/>
      <c r="C17" s="116"/>
      <c r="D17" s="79"/>
      <c r="E17" s="75"/>
      <c r="F17" s="19" t="s">
        <v>33</v>
      </c>
      <c r="G17" s="21"/>
    </row>
    <row r="18" spans="2:7" ht="16.5" thickBot="1" x14ac:dyDescent="0.3">
      <c r="B18" s="48">
        <v>4</v>
      </c>
      <c r="C18" s="113" t="s">
        <v>1</v>
      </c>
      <c r="D18" s="114"/>
      <c r="E18" s="27">
        <v>100</v>
      </c>
      <c r="F18" s="36"/>
      <c r="G18" s="22">
        <f>IF(F18="x",E18,0)</f>
        <v>0</v>
      </c>
    </row>
    <row r="19" spans="2:7" ht="16.5" thickBot="1" x14ac:dyDescent="0.3">
      <c r="B19" s="106" t="s">
        <v>0</v>
      </c>
      <c r="C19" s="107"/>
      <c r="D19" s="108"/>
      <c r="E19" s="11" t="s">
        <v>13</v>
      </c>
      <c r="F19" s="19" t="s">
        <v>33</v>
      </c>
      <c r="G19" s="21"/>
    </row>
    <row r="20" spans="2:7" x14ac:dyDescent="0.25">
      <c r="B20" s="88">
        <v>5</v>
      </c>
      <c r="C20" s="109" t="s">
        <v>34</v>
      </c>
      <c r="D20" s="110"/>
      <c r="E20" s="28">
        <v>200</v>
      </c>
      <c r="F20" s="37"/>
      <c r="G20" s="22">
        <f t="shared" ref="G20:G23" si="0">IF(F20="x",E20,0)</f>
        <v>0</v>
      </c>
    </row>
    <row r="21" spans="2:7" ht="16.5" thickBot="1" x14ac:dyDescent="0.3">
      <c r="B21" s="89"/>
      <c r="C21" s="111" t="s">
        <v>27</v>
      </c>
      <c r="D21" s="112"/>
      <c r="E21" s="29">
        <v>150</v>
      </c>
      <c r="F21" s="38"/>
      <c r="G21" s="22">
        <f t="shared" si="0"/>
        <v>0</v>
      </c>
    </row>
    <row r="22" spans="2:7" x14ac:dyDescent="0.25">
      <c r="B22" s="88">
        <v>6</v>
      </c>
      <c r="C22" s="109" t="s">
        <v>28</v>
      </c>
      <c r="D22" s="110"/>
      <c r="E22" s="28">
        <v>130</v>
      </c>
      <c r="F22" s="37"/>
      <c r="G22" s="22">
        <f t="shared" si="0"/>
        <v>0</v>
      </c>
    </row>
    <row r="23" spans="2:7" ht="16.5" thickBot="1" x14ac:dyDescent="0.3">
      <c r="B23" s="89"/>
      <c r="C23" s="111" t="s">
        <v>29</v>
      </c>
      <c r="D23" s="112"/>
      <c r="E23" s="29">
        <v>100</v>
      </c>
      <c r="F23" s="38"/>
      <c r="G23" s="22">
        <f t="shared" si="0"/>
        <v>0</v>
      </c>
    </row>
    <row r="24" spans="2:7" ht="16.5" thickBot="1" x14ac:dyDescent="0.3">
      <c r="B24" s="106" t="s">
        <v>54</v>
      </c>
      <c r="C24" s="107"/>
      <c r="D24" s="107"/>
      <c r="E24" s="11" t="s">
        <v>13</v>
      </c>
      <c r="F24" s="19" t="s">
        <v>33</v>
      </c>
      <c r="G24" s="50"/>
    </row>
    <row r="25" spans="2:7" x14ac:dyDescent="0.25">
      <c r="B25" s="88">
        <v>7</v>
      </c>
      <c r="C25" s="109" t="s">
        <v>30</v>
      </c>
      <c r="D25" s="110"/>
      <c r="E25" s="28">
        <v>80</v>
      </c>
      <c r="F25" s="37"/>
      <c r="G25" s="22">
        <f t="shared" ref="G25:G28" si="1">IF(F25="x",E25,0)</f>
        <v>0</v>
      </c>
    </row>
    <row r="26" spans="2:7" ht="16.5" thickBot="1" x14ac:dyDescent="0.3">
      <c r="B26" s="89"/>
      <c r="C26" s="111" t="s">
        <v>31</v>
      </c>
      <c r="D26" s="112"/>
      <c r="E26" s="29">
        <v>40</v>
      </c>
      <c r="F26" s="38"/>
      <c r="G26" s="22">
        <f t="shared" si="1"/>
        <v>0</v>
      </c>
    </row>
    <row r="27" spans="2:7" ht="16.5" thickBot="1" x14ac:dyDescent="0.3">
      <c r="B27" s="106" t="s">
        <v>55</v>
      </c>
      <c r="C27" s="107"/>
      <c r="D27" s="108"/>
      <c r="E27" s="11" t="s">
        <v>13</v>
      </c>
      <c r="F27" s="19" t="s">
        <v>33</v>
      </c>
      <c r="G27" s="22"/>
    </row>
    <row r="28" spans="2:7" ht="16.5" thickBot="1" x14ac:dyDescent="0.3">
      <c r="B28" s="48">
        <v>8</v>
      </c>
      <c r="C28" s="113" t="s">
        <v>12</v>
      </c>
      <c r="D28" s="114"/>
      <c r="E28" s="27">
        <v>60</v>
      </c>
      <c r="F28" s="39"/>
      <c r="G28" s="22">
        <f t="shared" si="1"/>
        <v>0</v>
      </c>
    </row>
    <row r="29" spans="2:7" ht="21" customHeight="1" thickBot="1" x14ac:dyDescent="0.3">
      <c r="B29" s="123" t="s">
        <v>72</v>
      </c>
      <c r="C29" s="124"/>
      <c r="D29" s="124"/>
      <c r="E29" s="125"/>
      <c r="F29" s="14">
        <f>SUM(G18:G28)*350/860</f>
        <v>0</v>
      </c>
    </row>
    <row r="30" spans="2:7" ht="11.25" customHeight="1" thickBot="1" x14ac:dyDescent="0.3">
      <c r="B30" s="52"/>
      <c r="C30" s="49"/>
      <c r="D30" s="49"/>
      <c r="E30" s="49"/>
      <c r="F30" s="53"/>
    </row>
    <row r="31" spans="2:7" ht="15" x14ac:dyDescent="0.25">
      <c r="B31" s="76" t="s">
        <v>95</v>
      </c>
      <c r="C31" s="115"/>
      <c r="D31" s="115"/>
      <c r="E31" s="77"/>
      <c r="F31" s="74" t="s">
        <v>15</v>
      </c>
    </row>
    <row r="32" spans="2:7" ht="30" customHeight="1" thickBot="1" x14ac:dyDescent="0.3">
      <c r="B32" s="78"/>
      <c r="C32" s="116"/>
      <c r="D32" s="116"/>
      <c r="E32" s="79"/>
      <c r="F32" s="75"/>
    </row>
    <row r="33" spans="1:7" ht="15.75" customHeight="1" x14ac:dyDescent="0.25">
      <c r="B33" s="88">
        <v>9</v>
      </c>
      <c r="C33" s="90" t="s">
        <v>67</v>
      </c>
      <c r="D33" s="92" t="s">
        <v>84</v>
      </c>
      <c r="E33" s="93"/>
      <c r="F33" s="80"/>
    </row>
    <row r="34" spans="1:7" ht="21" customHeight="1" thickBot="1" x14ac:dyDescent="0.3">
      <c r="B34" s="89"/>
      <c r="C34" s="91"/>
      <c r="D34" s="94"/>
      <c r="E34" s="95"/>
      <c r="F34" s="81"/>
    </row>
    <row r="35" spans="1:7" ht="21" customHeight="1" thickBot="1" x14ac:dyDescent="0.3">
      <c r="B35" s="51"/>
      <c r="C35" s="54"/>
      <c r="D35" s="55"/>
      <c r="E35" s="55"/>
      <c r="F35" s="14">
        <f>IF(F33/8&gt;40,40,F33/8)</f>
        <v>0</v>
      </c>
    </row>
    <row r="36" spans="1:7" ht="11.25" customHeight="1" thickBot="1" x14ac:dyDescent="0.3">
      <c r="B36" s="33"/>
      <c r="C36" s="6"/>
      <c r="D36" s="6"/>
      <c r="E36" s="6"/>
      <c r="F36" s="32"/>
      <c r="G36" s="2"/>
    </row>
    <row r="37" spans="1:7" ht="15" customHeight="1" thickBot="1" x14ac:dyDescent="0.3">
      <c r="B37" s="76" t="s">
        <v>96</v>
      </c>
      <c r="C37" s="77"/>
      <c r="D37" s="85" t="s">
        <v>38</v>
      </c>
      <c r="E37" s="86"/>
      <c r="F37" s="87"/>
      <c r="G37" s="2"/>
    </row>
    <row r="38" spans="1:7" ht="30" customHeight="1" thickBot="1" x14ac:dyDescent="0.3">
      <c r="B38" s="78"/>
      <c r="C38" s="79"/>
      <c r="D38" s="26" t="s">
        <v>19</v>
      </c>
      <c r="E38" s="25" t="s">
        <v>20</v>
      </c>
      <c r="F38" s="25" t="s">
        <v>14</v>
      </c>
      <c r="G38" s="2"/>
    </row>
    <row r="39" spans="1:7" ht="16.5" thickBot="1" x14ac:dyDescent="0.3">
      <c r="A39" s="1"/>
      <c r="B39" s="3">
        <v>10</v>
      </c>
      <c r="C39" s="41" t="s">
        <v>5</v>
      </c>
      <c r="D39" s="24" t="s">
        <v>16</v>
      </c>
      <c r="E39" s="47"/>
      <c r="F39" s="18">
        <f>E39*20</f>
        <v>0</v>
      </c>
      <c r="G39" s="2"/>
    </row>
    <row r="40" spans="1:7" ht="16.5" thickBot="1" x14ac:dyDescent="0.3">
      <c r="A40" s="58"/>
      <c r="B40" s="15">
        <v>11</v>
      </c>
      <c r="C40" s="59" t="s">
        <v>73</v>
      </c>
      <c r="D40" s="24" t="s">
        <v>74</v>
      </c>
      <c r="E40" s="47"/>
      <c r="F40" s="18">
        <f>E40*10</f>
        <v>0</v>
      </c>
      <c r="G40" s="2"/>
    </row>
    <row r="41" spans="1:7" ht="16.5" thickBot="1" x14ac:dyDescent="0.3">
      <c r="A41" s="1"/>
      <c r="B41" s="3">
        <v>12</v>
      </c>
      <c r="C41" s="5" t="s">
        <v>6</v>
      </c>
      <c r="D41" s="16" t="s">
        <v>17</v>
      </c>
      <c r="E41" s="47"/>
      <c r="F41" s="23">
        <f>E41*5</f>
        <v>0</v>
      </c>
      <c r="G41" s="2"/>
    </row>
    <row r="42" spans="1:7" ht="16.5" thickBot="1" x14ac:dyDescent="0.3">
      <c r="A42" s="1"/>
      <c r="B42" s="101">
        <v>13</v>
      </c>
      <c r="C42" s="117" t="s">
        <v>7</v>
      </c>
      <c r="D42" s="16" t="s">
        <v>35</v>
      </c>
      <c r="E42" s="47"/>
      <c r="F42" s="23">
        <f>E42*14</f>
        <v>0</v>
      </c>
      <c r="G42" s="2"/>
    </row>
    <row r="43" spans="1:7" ht="16.5" thickBot="1" x14ac:dyDescent="0.3">
      <c r="A43" s="1"/>
      <c r="B43" s="102"/>
      <c r="C43" s="118"/>
      <c r="D43" s="16" t="s">
        <v>36</v>
      </c>
      <c r="E43" s="47"/>
      <c r="F43" s="23">
        <f>E43*10</f>
        <v>0</v>
      </c>
      <c r="G43" s="2"/>
    </row>
    <row r="44" spans="1:7" ht="16.5" thickBot="1" x14ac:dyDescent="0.3">
      <c r="A44" s="1"/>
      <c r="B44" s="103"/>
      <c r="C44" s="118"/>
      <c r="D44" s="16" t="s">
        <v>37</v>
      </c>
      <c r="E44" s="47"/>
      <c r="F44" s="23">
        <f>E44*6</f>
        <v>0</v>
      </c>
      <c r="G44" s="2"/>
    </row>
    <row r="45" spans="1:7" ht="16.5" thickBot="1" x14ac:dyDescent="0.3">
      <c r="A45" s="1"/>
      <c r="B45" s="104"/>
      <c r="C45" s="119"/>
      <c r="D45" s="16" t="s">
        <v>18</v>
      </c>
      <c r="E45" s="47"/>
      <c r="F45" s="23">
        <f>E45*2</f>
        <v>0</v>
      </c>
      <c r="G45" s="2"/>
    </row>
    <row r="46" spans="1:7" ht="16.5" thickBot="1" x14ac:dyDescent="0.3">
      <c r="A46" s="1"/>
      <c r="B46" s="120">
        <v>14</v>
      </c>
      <c r="C46" s="117" t="s">
        <v>52</v>
      </c>
      <c r="D46" s="16" t="s">
        <v>56</v>
      </c>
      <c r="E46" s="47"/>
      <c r="F46" s="23">
        <f>E46*12</f>
        <v>0</v>
      </c>
      <c r="G46" s="2"/>
    </row>
    <row r="47" spans="1:7" ht="16.5" thickBot="1" x14ac:dyDescent="0.3">
      <c r="A47" s="1"/>
      <c r="B47" s="121"/>
      <c r="C47" s="118"/>
      <c r="D47" s="16" t="s">
        <v>57</v>
      </c>
      <c r="E47" s="47"/>
      <c r="F47" s="23">
        <f>E47*8</f>
        <v>0</v>
      </c>
      <c r="G47" s="2"/>
    </row>
    <row r="48" spans="1:7" ht="16.5" thickBot="1" x14ac:dyDescent="0.3">
      <c r="A48" s="1"/>
      <c r="B48" s="121"/>
      <c r="C48" s="118"/>
      <c r="D48" s="16" t="s">
        <v>58</v>
      </c>
      <c r="E48" s="47"/>
      <c r="F48" s="23">
        <f>E48*4</f>
        <v>0</v>
      </c>
    </row>
    <row r="49" spans="1:8" ht="16.5" thickBot="1" x14ac:dyDescent="0.3">
      <c r="A49" s="42"/>
      <c r="B49" s="122"/>
      <c r="C49" s="119"/>
      <c r="D49" s="16" t="s">
        <v>59</v>
      </c>
      <c r="E49" s="47"/>
      <c r="F49" s="23">
        <f>E49*2</f>
        <v>0</v>
      </c>
    </row>
    <row r="50" spans="1:8" ht="16.5" thickBot="1" x14ac:dyDescent="0.3">
      <c r="A50" s="58"/>
      <c r="B50" s="101">
        <v>15</v>
      </c>
      <c r="C50" s="126" t="s">
        <v>75</v>
      </c>
      <c r="D50" s="60" t="s">
        <v>76</v>
      </c>
      <c r="E50" s="47"/>
      <c r="F50" s="23">
        <f>E50*4</f>
        <v>0</v>
      </c>
    </row>
    <row r="51" spans="1:8" ht="16.5" thickBot="1" x14ac:dyDescent="0.3">
      <c r="A51" s="58"/>
      <c r="B51" s="104"/>
      <c r="C51" s="127"/>
      <c r="D51" s="60" t="s">
        <v>77</v>
      </c>
      <c r="E51" s="47"/>
      <c r="F51" s="23">
        <f t="shared" ref="F51" si="2">E51*2</f>
        <v>0</v>
      </c>
    </row>
    <row r="52" spans="1:8" ht="16.5" thickBot="1" x14ac:dyDescent="0.3">
      <c r="A52" s="58"/>
      <c r="B52" s="57">
        <v>16</v>
      </c>
      <c r="C52" s="61" t="s">
        <v>78</v>
      </c>
      <c r="D52" s="13" t="s">
        <v>79</v>
      </c>
      <c r="E52" s="47"/>
      <c r="F52" s="23">
        <f>E52*1</f>
        <v>0</v>
      </c>
    </row>
    <row r="53" spans="1:8" ht="21" customHeight="1" thickBot="1" x14ac:dyDescent="0.3">
      <c r="A53" s="42"/>
      <c r="B53" s="40"/>
      <c r="C53" s="2"/>
      <c r="D53" s="2"/>
      <c r="E53" s="2"/>
      <c r="F53" s="14">
        <f>IF(SUM(F39:F52)&gt;100, 100,SUM(F39:F52))</f>
        <v>0</v>
      </c>
    </row>
    <row r="54" spans="1:8" ht="11.25" customHeight="1" thickBot="1" x14ac:dyDescent="0.3">
      <c r="A54" s="1"/>
      <c r="B54" s="40"/>
      <c r="C54" s="2"/>
      <c r="D54" s="2"/>
      <c r="E54" s="2"/>
      <c r="F54" s="34"/>
      <c r="G54" s="2"/>
    </row>
    <row r="55" spans="1:8" ht="15" customHeight="1" thickBot="1" x14ac:dyDescent="0.3">
      <c r="A55" s="1"/>
      <c r="B55" s="105" t="s">
        <v>97</v>
      </c>
      <c r="C55" s="77"/>
      <c r="D55" s="85" t="s">
        <v>39</v>
      </c>
      <c r="E55" s="86"/>
      <c r="F55" s="87"/>
    </row>
    <row r="56" spans="1:8" ht="29.25" customHeight="1" thickBot="1" x14ac:dyDescent="0.3">
      <c r="A56" s="1"/>
      <c r="B56" s="78"/>
      <c r="C56" s="79"/>
      <c r="D56" s="25" t="s">
        <v>19</v>
      </c>
      <c r="E56" s="25" t="s">
        <v>20</v>
      </c>
      <c r="F56" s="25" t="s">
        <v>14</v>
      </c>
    </row>
    <row r="57" spans="1:8" ht="16.5" thickBot="1" x14ac:dyDescent="0.3">
      <c r="A57" s="1"/>
      <c r="B57" s="43">
        <v>17</v>
      </c>
      <c r="C57" s="12" t="s">
        <v>8</v>
      </c>
      <c r="D57" s="13" t="s">
        <v>23</v>
      </c>
      <c r="E57" s="47"/>
      <c r="F57" s="18">
        <f>E57*15</f>
        <v>0</v>
      </c>
    </row>
    <row r="58" spans="1:8" ht="16.5" thickBot="1" x14ac:dyDescent="0.3">
      <c r="A58" s="1"/>
      <c r="B58" s="43">
        <v>18</v>
      </c>
      <c r="C58" s="12" t="s">
        <v>9</v>
      </c>
      <c r="D58" s="17" t="s">
        <v>83</v>
      </c>
      <c r="E58" s="47"/>
      <c r="F58" s="18">
        <f>E58*12</f>
        <v>0</v>
      </c>
    </row>
    <row r="59" spans="1:8" ht="16.5" thickBot="1" x14ac:dyDescent="0.3">
      <c r="A59" s="58"/>
      <c r="B59" s="56">
        <v>19</v>
      </c>
      <c r="C59" s="12" t="s">
        <v>10</v>
      </c>
      <c r="D59" s="17" t="s">
        <v>21</v>
      </c>
      <c r="E59" s="47"/>
      <c r="F59" s="18">
        <f>E59*10</f>
        <v>0</v>
      </c>
    </row>
    <row r="60" spans="1:8" ht="16.5" thickBot="1" x14ac:dyDescent="0.3">
      <c r="A60" s="58"/>
      <c r="B60" s="48">
        <v>20</v>
      </c>
      <c r="C60" s="12" t="s">
        <v>80</v>
      </c>
      <c r="D60" s="17" t="s">
        <v>81</v>
      </c>
      <c r="E60" s="47"/>
      <c r="F60" s="18">
        <f>E60*8</f>
        <v>0</v>
      </c>
    </row>
    <row r="61" spans="1:8" ht="16.5" thickBot="1" x14ac:dyDescent="0.3">
      <c r="A61" s="1"/>
      <c r="B61" s="56">
        <v>21</v>
      </c>
      <c r="C61" s="12" t="s">
        <v>82</v>
      </c>
      <c r="D61" s="17" t="s">
        <v>22</v>
      </c>
      <c r="E61" s="47"/>
      <c r="F61" s="18">
        <f>E61*5</f>
        <v>0</v>
      </c>
    </row>
    <row r="62" spans="1:8" ht="16.5" thickBot="1" x14ac:dyDescent="0.3">
      <c r="A62" s="1"/>
      <c r="B62" s="15">
        <v>22</v>
      </c>
      <c r="C62" s="12" t="s">
        <v>11</v>
      </c>
      <c r="D62" s="17" t="s">
        <v>71</v>
      </c>
      <c r="E62" s="47"/>
      <c r="F62" s="18">
        <f>E62*1</f>
        <v>0</v>
      </c>
    </row>
    <row r="63" spans="1:8" ht="21" customHeight="1" thickBot="1" x14ac:dyDescent="0.3">
      <c r="A63" s="1"/>
      <c r="B63" s="40"/>
      <c r="C63" s="2"/>
      <c r="D63" s="2"/>
      <c r="E63" s="2"/>
      <c r="F63" s="14">
        <f>IF(SUM(F54:F62)&gt;60, 60,SUM(F54:F62))</f>
        <v>0</v>
      </c>
    </row>
    <row r="64" spans="1:8" ht="11.25" customHeight="1" thickBot="1" x14ac:dyDescent="0.3">
      <c r="A64" s="1"/>
      <c r="B64" s="31"/>
      <c r="C64" s="2"/>
      <c r="D64" s="9"/>
      <c r="E64" s="10"/>
      <c r="F64" s="32"/>
      <c r="H64" s="7"/>
    </row>
    <row r="65" spans="1:8" ht="15" customHeight="1" thickBot="1" x14ac:dyDescent="0.3">
      <c r="A65" s="1"/>
      <c r="B65" s="76" t="s">
        <v>98</v>
      </c>
      <c r="C65" s="77"/>
      <c r="D65" s="85" t="s">
        <v>45</v>
      </c>
      <c r="E65" s="97"/>
      <c r="F65" s="93"/>
    </row>
    <row r="66" spans="1:8" ht="30" customHeight="1" thickBot="1" x14ac:dyDescent="0.3">
      <c r="A66" s="1"/>
      <c r="B66" s="78"/>
      <c r="C66" s="79"/>
      <c r="D66" s="25" t="s">
        <v>19</v>
      </c>
      <c r="E66" s="25" t="s">
        <v>20</v>
      </c>
      <c r="F66" s="25" t="s">
        <v>14</v>
      </c>
    </row>
    <row r="67" spans="1:8" ht="16.5" thickBot="1" x14ac:dyDescent="0.3">
      <c r="B67" s="15">
        <v>23</v>
      </c>
      <c r="C67" s="8" t="s">
        <v>2</v>
      </c>
      <c r="D67" s="12" t="s">
        <v>86</v>
      </c>
      <c r="E67" s="47"/>
      <c r="F67" s="18">
        <f>E67*20</f>
        <v>0</v>
      </c>
    </row>
    <row r="68" spans="1:8" ht="16.5" thickBot="1" x14ac:dyDescent="0.3">
      <c r="B68" s="15">
        <v>24</v>
      </c>
      <c r="C68" s="8" t="s">
        <v>85</v>
      </c>
      <c r="D68" s="12" t="s">
        <v>32</v>
      </c>
      <c r="E68" s="47"/>
      <c r="F68" s="18">
        <f>E68*15</f>
        <v>0</v>
      </c>
    </row>
    <row r="69" spans="1:8" ht="16.5" thickBot="1" x14ac:dyDescent="0.3">
      <c r="B69" s="15">
        <v>25</v>
      </c>
      <c r="C69" s="8" t="s">
        <v>3</v>
      </c>
      <c r="D69" s="12" t="s">
        <v>64</v>
      </c>
      <c r="E69" s="47"/>
      <c r="F69" s="18">
        <f>E69*1</f>
        <v>0</v>
      </c>
    </row>
    <row r="70" spans="1:8" ht="16.5" thickBot="1" x14ac:dyDescent="0.3">
      <c r="B70" s="98">
        <v>26</v>
      </c>
      <c r="C70" s="96" t="s">
        <v>4</v>
      </c>
      <c r="D70" s="20" t="s">
        <v>24</v>
      </c>
      <c r="E70" s="47"/>
      <c r="F70" s="18">
        <f>E70*20</f>
        <v>0</v>
      </c>
    </row>
    <row r="71" spans="1:8" ht="16.5" thickBot="1" x14ac:dyDescent="0.3">
      <c r="B71" s="99"/>
      <c r="C71" s="90"/>
      <c r="D71" s="20" t="s">
        <v>25</v>
      </c>
      <c r="E71" s="47"/>
      <c r="F71" s="18">
        <f>E71*15</f>
        <v>0</v>
      </c>
    </row>
    <row r="72" spans="1:8" ht="16.5" thickBot="1" x14ac:dyDescent="0.3">
      <c r="B72" s="99"/>
      <c r="C72" s="90"/>
      <c r="D72" s="20" t="s">
        <v>60</v>
      </c>
      <c r="E72" s="47"/>
      <c r="F72" s="18">
        <f>E72*5</f>
        <v>0</v>
      </c>
    </row>
    <row r="73" spans="1:8" ht="16.5" thickBot="1" x14ac:dyDescent="0.3">
      <c r="B73" s="99"/>
      <c r="C73" s="90"/>
      <c r="D73" s="20" t="s">
        <v>61</v>
      </c>
      <c r="E73" s="47"/>
      <c r="F73" s="18">
        <f>E73*2</f>
        <v>0</v>
      </c>
    </row>
    <row r="74" spans="1:8" ht="16.5" thickBot="1" x14ac:dyDescent="0.3">
      <c r="B74" s="100"/>
      <c r="C74" s="91"/>
      <c r="D74" s="20" t="s">
        <v>26</v>
      </c>
      <c r="E74" s="47"/>
      <c r="F74" s="18">
        <f>E74*1</f>
        <v>0</v>
      </c>
    </row>
    <row r="75" spans="1:8" ht="16.5" thickBot="1" x14ac:dyDescent="0.3">
      <c r="B75" s="15">
        <v>27</v>
      </c>
      <c r="C75" s="4" t="s">
        <v>68</v>
      </c>
      <c r="D75" s="12" t="s">
        <v>65</v>
      </c>
      <c r="E75" s="47"/>
      <c r="F75" s="18">
        <f>E75*30</f>
        <v>0</v>
      </c>
    </row>
    <row r="76" spans="1:8" ht="21" customHeight="1" thickBot="1" x14ac:dyDescent="0.3">
      <c r="B76" s="31"/>
      <c r="C76" s="2"/>
      <c r="D76" s="2"/>
      <c r="E76" s="2"/>
      <c r="F76" s="14">
        <f>IF(SUM(F67:F75)&gt;400, 400,SUM(F66:F75))</f>
        <v>0</v>
      </c>
    </row>
    <row r="77" spans="1:8" ht="11.25" customHeight="1" thickBot="1" x14ac:dyDescent="0.3">
      <c r="B77" s="31"/>
      <c r="C77" s="2"/>
      <c r="D77" s="2"/>
      <c r="E77" s="2"/>
      <c r="F77" s="34"/>
      <c r="G77" s="2"/>
      <c r="H77" s="2"/>
    </row>
    <row r="78" spans="1:8" ht="15" customHeight="1" thickBot="1" x14ac:dyDescent="0.3">
      <c r="B78" s="76" t="s">
        <v>99</v>
      </c>
      <c r="C78" s="77"/>
      <c r="D78" s="85" t="s">
        <v>46</v>
      </c>
      <c r="E78" s="97"/>
      <c r="F78" s="93"/>
    </row>
    <row r="79" spans="1:8" ht="30" customHeight="1" thickBot="1" x14ac:dyDescent="0.3">
      <c r="B79" s="78"/>
      <c r="C79" s="79"/>
      <c r="D79" s="25" t="s">
        <v>19</v>
      </c>
      <c r="E79" s="25" t="s">
        <v>20</v>
      </c>
      <c r="F79" s="25" t="s">
        <v>14</v>
      </c>
    </row>
    <row r="80" spans="1:8" ht="16.5" thickBot="1" x14ac:dyDescent="0.3">
      <c r="B80" s="46">
        <v>28</v>
      </c>
      <c r="C80" s="30" t="s">
        <v>40</v>
      </c>
      <c r="D80" s="12" t="s">
        <v>44</v>
      </c>
      <c r="E80" s="47"/>
      <c r="F80" s="18">
        <f>E80*10</f>
        <v>0</v>
      </c>
    </row>
    <row r="81" spans="2:6" ht="16.5" thickBot="1" x14ac:dyDescent="0.3">
      <c r="B81" s="46">
        <v>29</v>
      </c>
      <c r="C81" s="45" t="s">
        <v>43</v>
      </c>
      <c r="D81" s="12" t="s">
        <v>48</v>
      </c>
      <c r="E81" s="47"/>
      <c r="F81" s="18">
        <f>E81*8</f>
        <v>0</v>
      </c>
    </row>
    <row r="82" spans="2:6" ht="16.5" thickBot="1" x14ac:dyDescent="0.3">
      <c r="B82" s="46">
        <v>30</v>
      </c>
      <c r="C82" s="30" t="s">
        <v>42</v>
      </c>
      <c r="D82" s="12" t="s">
        <v>49</v>
      </c>
      <c r="E82" s="47"/>
      <c r="F82" s="18">
        <f>E82*6</f>
        <v>0</v>
      </c>
    </row>
    <row r="83" spans="2:6" ht="16.5" thickBot="1" x14ac:dyDescent="0.3">
      <c r="B83" s="46">
        <v>31</v>
      </c>
      <c r="C83" s="45" t="s">
        <v>69</v>
      </c>
      <c r="D83" s="12" t="s">
        <v>50</v>
      </c>
      <c r="E83" s="47"/>
      <c r="F83" s="18">
        <f>E83*6</f>
        <v>0</v>
      </c>
    </row>
    <row r="84" spans="2:6" ht="16.5" thickBot="1" x14ac:dyDescent="0.3">
      <c r="B84" s="46">
        <v>32</v>
      </c>
      <c r="C84" s="45" t="s">
        <v>41</v>
      </c>
      <c r="D84" s="12" t="s">
        <v>70</v>
      </c>
      <c r="E84" s="47"/>
      <c r="F84" s="18">
        <f>E84*6</f>
        <v>0</v>
      </c>
    </row>
    <row r="85" spans="2:6" ht="16.5" thickBot="1" x14ac:dyDescent="0.3">
      <c r="B85" s="46">
        <v>33</v>
      </c>
      <c r="C85" s="44" t="s">
        <v>62</v>
      </c>
      <c r="D85" s="12" t="s">
        <v>51</v>
      </c>
      <c r="E85" s="47"/>
      <c r="F85" s="18">
        <f>E85*4</f>
        <v>0</v>
      </c>
    </row>
    <row r="86" spans="2:6" ht="21" customHeight="1" thickBot="1" x14ac:dyDescent="0.3">
      <c r="B86" s="31"/>
      <c r="C86" s="2"/>
      <c r="D86" s="2"/>
      <c r="E86" s="2"/>
      <c r="F86" s="14">
        <f>IF(SUM(F80:F85)&gt;50, 50,SUM(F79:F85))</f>
        <v>0</v>
      </c>
    </row>
    <row r="87" spans="2:6" ht="11.25" customHeight="1" thickBot="1" x14ac:dyDescent="0.3">
      <c r="B87" s="31"/>
      <c r="C87" s="2"/>
      <c r="D87" s="2"/>
      <c r="E87" s="2"/>
      <c r="F87" s="32"/>
    </row>
    <row r="88" spans="2:6" ht="27" thickBot="1" x14ac:dyDescent="0.3">
      <c r="B88" s="82" t="s">
        <v>63</v>
      </c>
      <c r="C88" s="83"/>
      <c r="D88" s="84"/>
      <c r="E88" s="35" t="s">
        <v>14</v>
      </c>
      <c r="F88" s="63">
        <f>SUM(F76,F63,F53,F35,F29,F86)</f>
        <v>0</v>
      </c>
    </row>
  </sheetData>
  <mergeCells count="50">
    <mergeCell ref="E3:F3"/>
    <mergeCell ref="E4:F4"/>
    <mergeCell ref="D10:F10"/>
    <mergeCell ref="B12:B14"/>
    <mergeCell ref="C12:C14"/>
    <mergeCell ref="D12:F12"/>
    <mergeCell ref="D13:F13"/>
    <mergeCell ref="D14:F14"/>
    <mergeCell ref="B6:F7"/>
    <mergeCell ref="B8:F8"/>
    <mergeCell ref="B29:E29"/>
    <mergeCell ref="B50:B51"/>
    <mergeCell ref="C50:C51"/>
    <mergeCell ref="B25:B26"/>
    <mergeCell ref="C28:D28"/>
    <mergeCell ref="B78:C79"/>
    <mergeCell ref="C42:C45"/>
    <mergeCell ref="B46:B49"/>
    <mergeCell ref="C46:C49"/>
    <mergeCell ref="B31:E32"/>
    <mergeCell ref="E16:E17"/>
    <mergeCell ref="B27:D27"/>
    <mergeCell ref="B20:B21"/>
    <mergeCell ref="C22:D22"/>
    <mergeCell ref="C23:D23"/>
    <mergeCell ref="B24:D24"/>
    <mergeCell ref="B19:D19"/>
    <mergeCell ref="C18:D18"/>
    <mergeCell ref="C25:D25"/>
    <mergeCell ref="C26:D26"/>
    <mergeCell ref="B16:D17"/>
    <mergeCell ref="C20:D20"/>
    <mergeCell ref="C21:D21"/>
    <mergeCell ref="B22:B23"/>
    <mergeCell ref="F31:F32"/>
    <mergeCell ref="B37:C38"/>
    <mergeCell ref="F33:F34"/>
    <mergeCell ref="B88:D88"/>
    <mergeCell ref="D55:F55"/>
    <mergeCell ref="B33:B34"/>
    <mergeCell ref="C33:C34"/>
    <mergeCell ref="D33:E34"/>
    <mergeCell ref="D37:F37"/>
    <mergeCell ref="C70:C74"/>
    <mergeCell ref="D65:F65"/>
    <mergeCell ref="B70:B74"/>
    <mergeCell ref="D78:F78"/>
    <mergeCell ref="B42:B45"/>
    <mergeCell ref="B55:C56"/>
    <mergeCell ref="B65:C66"/>
  </mergeCells>
  <pageMargins left="0.25" right="0.25" top="0.75" bottom="0.75" header="0.3" footer="0.3"/>
  <pageSetup paperSize="9" scale="56" orientation="portrait" r:id="rId1"/>
  <ignoredErrors>
    <ignoredError sqref="F49:F5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Profissionalizante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Luis Paschoal</dc:creator>
  <cp:lastModifiedBy>Maria Izabel Luciano</cp:lastModifiedBy>
  <cp:lastPrinted>2015-01-06T17:17:13Z</cp:lastPrinted>
  <dcterms:created xsi:type="dcterms:W3CDTF">2014-10-07T12:05:22Z</dcterms:created>
  <dcterms:modified xsi:type="dcterms:W3CDTF">2019-05-31T12:47:42Z</dcterms:modified>
</cp:coreProperties>
</file>